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yer\Downloads\Revisions\"/>
    </mc:Choice>
  </mc:AlternateContent>
  <xr:revisionPtr revIDLastSave="0" documentId="13_ncr:1_{D31649CD-EE92-409A-AEAC-4FEE58FBFC0C}" xr6:coauthVersionLast="36" xr6:coauthVersionMax="36" xr10:uidLastSave="{00000000-0000-0000-0000-000000000000}"/>
  <bookViews>
    <workbookView xWindow="0" yWindow="0" windowWidth="16200" windowHeight="24975" xr2:uid="{00000000-000D-0000-FFFF-FFFF00000000}"/>
  </bookViews>
  <sheets>
    <sheet name="New" sheetId="5" r:id="rId1"/>
  </sheets>
  <calcPr calcId="191029" calcMode="autoNoTable" iterate="1" iterateCount="50" iterateDelta="0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59" i="5" l="1"/>
  <c r="B33" i="5"/>
  <c r="I33" i="5"/>
  <c r="V44" i="5"/>
  <c r="P26" i="5"/>
  <c r="V21" i="5"/>
  <c r="P24" i="5"/>
  <c r="V24" i="5"/>
  <c r="V26" i="5"/>
  <c r="P9" i="5"/>
  <c r="B28" i="5"/>
  <c r="AE9" i="5"/>
  <c r="I28" i="5"/>
  <c r="B29" i="5"/>
  <c r="I29" i="5"/>
  <c r="B30" i="5"/>
  <c r="I30" i="5"/>
  <c r="B31" i="5"/>
  <c r="I31" i="5"/>
  <c r="B32" i="5"/>
  <c r="I32" i="5"/>
  <c r="V33" i="5"/>
  <c r="V35" i="5"/>
  <c r="S33" i="5"/>
  <c r="B35" i="5"/>
  <c r="C29" i="5"/>
  <c r="C31" i="5"/>
  <c r="C30" i="5"/>
  <c r="C28" i="5"/>
  <c r="C32" i="5"/>
  <c r="C33" i="5"/>
  <c r="Z9" i="5"/>
  <c r="Z10" i="5"/>
  <c r="V9" i="5"/>
  <c r="A14" i="5"/>
  <c r="A24" i="5"/>
  <c r="G24" i="5"/>
  <c r="V50" i="5"/>
  <c r="V51" i="5"/>
  <c r="G25" i="5"/>
  <c r="I41" i="5"/>
  <c r="V25" i="5"/>
</calcChain>
</file>

<file path=xl/sharedStrings.xml><?xml version="1.0" encoding="utf-8"?>
<sst xmlns="http://schemas.openxmlformats.org/spreadsheetml/2006/main" count="120" uniqueCount="97">
  <si>
    <t>MBS Buying Guide Date</t>
  </si>
  <si>
    <t>PURCHASED FROM</t>
  </si>
  <si>
    <t>EXPENDITURES</t>
  </si>
  <si>
    <t>(Payable to MBS within 14 days from end of the buy)</t>
  </si>
  <si>
    <t>BUYBACK #</t>
  </si>
  <si>
    <t>BUYBACK DATES</t>
  </si>
  <si>
    <t>TO</t>
  </si>
  <si>
    <t>Credit to bookstore account toward future purchases</t>
  </si>
  <si>
    <t>Check to be sent from MBS</t>
  </si>
  <si>
    <t>Apply to Systems Agreement</t>
  </si>
  <si>
    <t>Reduction in Billback</t>
  </si>
  <si>
    <t>CASH SPENT</t>
  </si>
  <si>
    <t>Date</t>
  </si>
  <si>
    <t>Amount</t>
  </si>
  <si>
    <t>Bank of America</t>
  </si>
  <si>
    <t>Manager's Signature</t>
  </si>
  <si>
    <t>Store Name</t>
  </si>
  <si>
    <t>Address</t>
  </si>
  <si>
    <t>THIS FORM MUST BE RETURNED TO MBS</t>
  </si>
  <si>
    <t>NOTE: All figures are subject to audit</t>
  </si>
  <si>
    <t>Columbia, MO 65203</t>
  </si>
  <si>
    <t>2711 West Ash Street</t>
  </si>
  <si>
    <t>800.325.3216</t>
  </si>
  <si>
    <t>A.</t>
  </si>
  <si>
    <t>B.</t>
  </si>
  <si>
    <t>C.</t>
  </si>
  <si>
    <t>Wholesale books purchased for MBS</t>
  </si>
  <si>
    <t>Retail books purchased for Bookstore</t>
  </si>
  <si>
    <t>Rate of Commission</t>
  </si>
  <si>
    <t>C.1</t>
  </si>
  <si>
    <t>Sight Draft</t>
  </si>
  <si>
    <t>TOOLS/LISTS</t>
  </si>
  <si>
    <t>Commission to be paid:</t>
  </si>
  <si>
    <t>D.</t>
  </si>
  <si>
    <t>Total</t>
  </si>
  <si>
    <t>E.</t>
  </si>
  <si>
    <t>F.</t>
  </si>
  <si>
    <t>Beginning Cash</t>
  </si>
  <si>
    <t>G.</t>
  </si>
  <si>
    <t>Cash Additions</t>
  </si>
  <si>
    <t>G.1</t>
  </si>
  <si>
    <t>G.2</t>
  </si>
  <si>
    <t>G.3</t>
  </si>
  <si>
    <t>Tender</t>
  </si>
  <si>
    <t>MBS Check</t>
  </si>
  <si>
    <t>Store Funds</t>
  </si>
  <si>
    <t>G.4</t>
  </si>
  <si>
    <t>MBS CHECK/STORE FUNDS</t>
  </si>
  <si>
    <t>H.</t>
  </si>
  <si>
    <t>H.1</t>
  </si>
  <si>
    <t>Return Amount</t>
  </si>
  <si>
    <t>By Store</t>
  </si>
  <si>
    <t>By Rep</t>
  </si>
  <si>
    <t>By Buyer</t>
  </si>
  <si>
    <t>Amount Enclosed</t>
  </si>
  <si>
    <t>I.</t>
  </si>
  <si>
    <t>I.1</t>
  </si>
  <si>
    <t>CASH Long (+) or Short (-) [ E - I ]</t>
  </si>
  <si>
    <t>Total Cash Spent [ F + G.4 - H ]</t>
  </si>
  <si>
    <t>Buyer's Signature</t>
  </si>
  <si>
    <t>Freight Company Used</t>
  </si>
  <si>
    <t xml:space="preserve"> ]</t>
  </si>
  <si>
    <t>Please enter a value into all grey boxes</t>
  </si>
  <si>
    <r>
      <t xml:space="preserve">ACCOUNTING WITHIN </t>
    </r>
    <r>
      <rPr>
        <b/>
        <sz val="9"/>
        <rFont val="Arial"/>
        <family val="2"/>
      </rPr>
      <t>10 DAYS</t>
    </r>
    <r>
      <rPr>
        <sz val="9"/>
        <rFont val="Arial"/>
        <family val="2"/>
      </rPr>
      <t xml:space="preserve"> OF BUYBACK</t>
    </r>
  </si>
  <si>
    <t>How to return the remaining amount?</t>
  </si>
  <si>
    <t>How will this commission be paid?</t>
  </si>
  <si>
    <t>Commission Formula [ B x</t>
  </si>
  <si>
    <t>Miscellaneous Expenses paid with buyback funds</t>
  </si>
  <si>
    <t>(Select)</t>
  </si>
  <si>
    <t>Canadian Buy?</t>
  </si>
  <si>
    <t>YES</t>
  </si>
  <si>
    <t>NO</t>
  </si>
  <si>
    <t>CANADA</t>
  </si>
  <si>
    <t>(Yes/No)</t>
  </si>
  <si>
    <r>
      <t xml:space="preserve">           STUDENT BUYBACK CASH CONTROL REPORT </t>
    </r>
    <r>
      <rPr>
        <i/>
        <sz val="8"/>
        <color theme="0" tint="-0.499984740745262"/>
        <rFont val="Arial"/>
        <family val="2"/>
      </rPr>
      <t>(Print 3 Copies)</t>
    </r>
  </si>
  <si>
    <t>Bank Delivery</t>
  </si>
  <si>
    <t>WHOLESALE/DIRECT?</t>
  </si>
  <si>
    <t>DIVISION</t>
  </si>
  <si>
    <t>Wholesale</t>
  </si>
  <si>
    <t>Retail</t>
  </si>
  <si>
    <t>OnePlanet</t>
  </si>
  <si>
    <t>Rental</t>
  </si>
  <si>
    <t>TOTAL</t>
  </si>
  <si>
    <t>Carton Count:</t>
  </si>
  <si>
    <t>Multiple shipments?</t>
  </si>
  <si>
    <t>Customer #</t>
  </si>
  <si>
    <t>REP:</t>
  </si>
  <si>
    <t>WHL: COMPLETE</t>
  </si>
  <si>
    <t>WHL: SUPPORT</t>
  </si>
  <si>
    <t>WHL: FUNDED</t>
  </si>
  <si>
    <t>WHL: MANNED</t>
  </si>
  <si>
    <t>WHL: HYBRID</t>
  </si>
  <si>
    <t>DIRECT</t>
  </si>
  <si>
    <t>Commerce Bank</t>
  </si>
  <si>
    <t>1st Hawaiian</t>
  </si>
  <si>
    <t>Remaining cash</t>
  </si>
  <si>
    <t>MBS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</si>
</sst>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;@"/>
    <numFmt numFmtId="165" formatCode="&quot;$&quot;\ #,##0.00_);[Red]\(&quot;$&quot;\ #,##0.00\)"/>
    <numFmt numFmtId="166" formatCode="0.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theme="1" tint="0.499984740745262"/>
      <name val="Arial"/>
      <family val="2"/>
    </font>
    <font>
      <b/>
      <i/>
      <sz val="8"/>
      <name val="Arial"/>
      <family val="2"/>
    </font>
    <font>
      <b/>
      <sz val="9"/>
      <color theme="1" tint="0.499984740745262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rgb="FFFF0000"/>
      <name val="Arial"/>
      <family val="2"/>
    </font>
    <font>
      <i/>
      <sz val="9"/>
      <color theme="0"/>
      <name val="Arial"/>
      <family val="2"/>
    </font>
    <font>
      <b/>
      <sz val="9"/>
      <name val="Arial Narrow"/>
      <family val="2"/>
    </font>
    <font>
      <sz val="11"/>
      <color theme="1"/>
      <name val="Arial Narrow"/>
      <family val="2"/>
    </font>
    <font>
      <i/>
      <sz val="8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i/>
      <sz val="9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164" fontId="5" fillId="2" borderId="0" xfId="0" applyNumberFormat="1" applyFont="1" applyFill="1" applyBorder="1" applyAlignment="1" applyProtection="1"/>
    <xf numFmtId="43" fontId="5" fillId="2" borderId="0" xfId="1" applyFont="1" applyFill="1" applyBorder="1" applyAlignment="1" applyProtection="1"/>
    <xf numFmtId="0" fontId="5" fillId="2" borderId="3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3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protection hidden="1"/>
    </xf>
    <xf numFmtId="165" fontId="13" fillId="2" borderId="0" xfId="0" applyNumberFormat="1" applyFont="1" applyFill="1" applyBorder="1" applyAlignment="1" applyProtection="1"/>
    <xf numFmtId="0" fontId="4" fillId="2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5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/>
    <xf numFmtId="0" fontId="8" fillId="2" borderId="0" xfId="0" applyFont="1" applyFill="1" applyBorder="1" applyAlignment="1" applyProtection="1">
      <protection hidden="1"/>
    </xf>
    <xf numFmtId="166" fontId="5" fillId="2" borderId="0" xfId="0" applyNumberFormat="1" applyFont="1" applyFill="1" applyAlignment="1" applyProtection="1">
      <protection hidden="1"/>
    </xf>
    <xf numFmtId="0" fontId="15" fillId="2" borderId="0" xfId="0" applyFont="1" applyFill="1" applyBorder="1" applyAlignment="1" applyProtection="1">
      <alignment horizontal="left" vertical="top"/>
    </xf>
    <xf numFmtId="165" fontId="7" fillId="2" borderId="0" xfId="1" applyNumberFormat="1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10" fillId="2" borderId="0" xfId="0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/>
    <xf numFmtId="0" fontId="10" fillId="2" borderId="3" xfId="0" applyFont="1" applyFill="1" applyBorder="1" applyAlignment="1" applyProtection="1">
      <alignment horizontal="center"/>
    </xf>
    <xf numFmtId="1" fontId="7" fillId="3" borderId="1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/>
    </xf>
    <xf numFmtId="1" fontId="7" fillId="3" borderId="1" xfId="0" applyNumberFormat="1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/>
    <xf numFmtId="0" fontId="7" fillId="3" borderId="1" xfId="0" applyNumberFormat="1" applyFont="1" applyFill="1" applyBorder="1" applyAlignment="1" applyProtection="1">
      <alignment horizontal="left"/>
      <protection locked="0"/>
    </xf>
    <xf numFmtId="14" fontId="7" fillId="3" borderId="1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/>
    <xf numFmtId="165" fontId="7" fillId="2" borderId="1" xfId="0" applyNumberFormat="1" applyFont="1" applyFill="1" applyBorder="1" applyAlignment="1" applyProtection="1"/>
    <xf numFmtId="14" fontId="14" fillId="3" borderId="1" xfId="0" applyNumberFormat="1" applyFont="1" applyFill="1" applyBorder="1" applyAlignment="1" applyProtection="1">
      <alignment horizontal="left"/>
      <protection locked="0"/>
    </xf>
    <xf numFmtId="0" fontId="14" fillId="3" borderId="1" xfId="0" applyNumberFormat="1" applyFont="1" applyFill="1" applyBorder="1" applyAlignment="1" applyProtection="1">
      <alignment horizontal="left"/>
      <protection locked="0"/>
    </xf>
    <xf numFmtId="0" fontId="7" fillId="0" borderId="4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/>
    <xf numFmtId="165" fontId="7" fillId="3" borderId="1" xfId="0" applyNumberFormat="1" applyFont="1" applyFill="1" applyBorder="1" applyAlignment="1" applyProtection="1">
      <protection locked="0"/>
    </xf>
    <xf numFmtId="0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2" xfId="0" applyNumberFormat="1" applyFont="1" applyFill="1" applyBorder="1" applyAlignment="1" applyProtection="1">
      <alignment horizontal="right"/>
      <protection locked="0"/>
    </xf>
    <xf numFmtId="0" fontId="7" fillId="2" borderId="6" xfId="0" applyNumberFormat="1" applyFont="1" applyFill="1" applyBorder="1" applyAlignment="1" applyProtection="1">
      <alignment horizontal="right"/>
      <protection locked="0"/>
    </xf>
    <xf numFmtId="14" fontId="17" fillId="3" borderId="6" xfId="0" applyNumberFormat="1" applyFont="1" applyFill="1" applyBorder="1" applyAlignment="1" applyProtection="1">
      <alignment shrinkToFit="1"/>
      <protection locked="0"/>
    </xf>
    <xf numFmtId="14" fontId="17" fillId="3" borderId="4" xfId="0" applyNumberFormat="1" applyFont="1" applyFill="1" applyBorder="1" applyAlignment="1" applyProtection="1">
      <alignment shrinkToFit="1"/>
      <protection locked="0"/>
    </xf>
    <xf numFmtId="0" fontId="17" fillId="2" borderId="4" xfId="0" applyNumberFormat="1" applyFont="1" applyFill="1" applyBorder="1" applyAlignment="1" applyProtection="1">
      <alignment shrinkToFit="1"/>
      <protection locked="0"/>
    </xf>
    <xf numFmtId="1" fontId="17" fillId="3" borderId="4" xfId="0" applyNumberFormat="1" applyFont="1" applyFill="1" applyBorder="1" applyAlignment="1" applyProtection="1">
      <alignment horizontal="left" shrinkToFit="1"/>
      <protection locked="0"/>
    </xf>
    <xf numFmtId="1" fontId="18" fillId="0" borderId="4" xfId="0" applyNumberFormat="1" applyFont="1" applyBorder="1" applyAlignment="1" applyProtection="1">
      <alignment horizontal="left" shrinkToFit="1"/>
      <protection locked="0"/>
    </xf>
    <xf numFmtId="165" fontId="17" fillId="3" borderId="5" xfId="0" applyNumberFormat="1" applyFont="1" applyFill="1" applyBorder="1" applyAlignment="1" applyProtection="1">
      <alignment horizontal="left" shrinkToFit="1"/>
      <protection locked="0"/>
    </xf>
    <xf numFmtId="0" fontId="18" fillId="0" borderId="2" xfId="0" applyFont="1" applyBorder="1" applyAlignment="1" applyProtection="1">
      <alignment horizontal="left" shrinkToFit="1"/>
      <protection locked="0"/>
    </xf>
    <xf numFmtId="0" fontId="5" fillId="2" borderId="7" xfId="0" applyFont="1" applyFill="1" applyBorder="1" applyAlignment="1" applyProtection="1"/>
    <xf numFmtId="0" fontId="5" fillId="2" borderId="8" xfId="0" applyFont="1" applyFill="1" applyBorder="1" applyAlignment="1" applyProtection="1"/>
    <xf numFmtId="165" fontId="7" fillId="2" borderId="0" xfId="0" applyNumberFormat="1" applyFont="1" applyFill="1" applyBorder="1" applyAlignment="1" applyProtection="1">
      <alignment horizontal="center"/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left" shrinkToFit="1"/>
    </xf>
    <xf numFmtId="0" fontId="0" fillId="0" borderId="8" xfId="0" applyBorder="1" applyAlignment="1" applyProtection="1">
      <alignment horizontal="left" shrinkToFit="1"/>
    </xf>
    <xf numFmtId="0" fontId="5" fillId="2" borderId="9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right"/>
    </xf>
    <xf numFmtId="38" fontId="1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0" fontId="16" fillId="2" borderId="3" xfId="0" applyNumberFormat="1" applyFont="1" applyFill="1" applyBorder="1" applyAlignment="1" applyProtection="1">
      <alignment horizontal="right" wrapText="1"/>
    </xf>
    <xf numFmtId="165" fontId="13" fillId="2" borderId="3" xfId="0" applyNumberFormat="1" applyFont="1" applyFill="1" applyBorder="1" applyAlignment="1" applyProtection="1">
      <alignment horizontal="right"/>
      <protection locked="0"/>
    </xf>
    <xf numFmtId="0" fontId="21" fillId="2" borderId="0" xfId="0" applyFont="1" applyFill="1" applyBorder="1" applyAlignment="1" applyProtection="1">
      <alignment horizontal="right"/>
    </xf>
    <xf numFmtId="165" fontId="5" fillId="2" borderId="10" xfId="1" applyNumberFormat="1" applyFont="1" applyFill="1" applyBorder="1" applyAlignment="1" applyProtection="1">
      <alignment horizontal="left" vertical="top" wrapText="1"/>
      <protection locked="0"/>
    </xf>
    <xf numFmtId="165" fontId="5" fillId="2" borderId="3" xfId="1" applyNumberFormat="1" applyFont="1" applyFill="1" applyBorder="1" applyAlignment="1" applyProtection="1">
      <alignment horizontal="left" vertical="top" wrapText="1"/>
      <protection locked="0"/>
    </xf>
    <xf numFmtId="165" fontId="5" fillId="2" borderId="11" xfId="1" applyNumberFormat="1" applyFont="1" applyFill="1" applyBorder="1" applyAlignment="1" applyProtection="1">
      <alignment horizontal="left" vertical="top" wrapText="1"/>
      <protection locked="0"/>
    </xf>
    <xf numFmtId="165" fontId="5" fillId="2" borderId="12" xfId="1" applyNumberFormat="1" applyFont="1" applyFill="1" applyBorder="1" applyAlignment="1" applyProtection="1">
      <alignment horizontal="left" vertical="top" wrapText="1"/>
      <protection locked="0"/>
    </xf>
    <xf numFmtId="165" fontId="5" fillId="2" borderId="0" xfId="1" applyNumberFormat="1" applyFont="1" applyFill="1" applyBorder="1" applyAlignment="1" applyProtection="1">
      <alignment horizontal="left" vertical="top" wrapText="1"/>
      <protection locked="0"/>
    </xf>
    <xf numFmtId="165" fontId="5" fillId="2" borderId="13" xfId="1" applyNumberFormat="1" applyFont="1" applyFill="1" applyBorder="1" applyAlignment="1" applyProtection="1">
      <alignment horizontal="left" vertical="top" wrapText="1"/>
      <protection locked="0"/>
    </xf>
    <xf numFmtId="165" fontId="5" fillId="2" borderId="9" xfId="1" applyNumberFormat="1" applyFont="1" applyFill="1" applyBorder="1" applyAlignment="1" applyProtection="1">
      <alignment horizontal="left" vertical="top" wrapText="1"/>
      <protection locked="0"/>
    </xf>
    <xf numFmtId="165" fontId="5" fillId="2" borderId="1" xfId="1" applyNumberFormat="1" applyFont="1" applyFill="1" applyBorder="1" applyAlignment="1" applyProtection="1">
      <alignment horizontal="left" vertical="top" wrapText="1"/>
      <protection locked="0"/>
    </xf>
    <xf numFmtId="165" fontId="5" fillId="2" borderId="7" xfId="1" applyNumberFormat="1" applyFont="1" applyFill="1" applyBorder="1" applyAlignment="1" applyProtection="1">
      <alignment horizontal="left" vertical="top" wrapText="1"/>
      <protection locked="0"/>
    </xf>
    <xf numFmtId="165" fontId="7" fillId="2" borderId="1" xfId="1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5" fontId="7" fillId="2" borderId="0" xfId="0" applyNumberFormat="1" applyFont="1" applyFill="1" applyBorder="1" applyAlignment="1" applyProtection="1">
      <alignment horizontal="center"/>
    </xf>
    <xf numFmtId="165" fontId="14" fillId="0" borderId="0" xfId="0" applyNumberFormat="1" applyFont="1" applyAlignment="1" applyProtection="1">
      <alignment horizontal="center"/>
    </xf>
    <xf numFmtId="0" fontId="7" fillId="3" borderId="1" xfId="0" applyNumberFormat="1" applyFont="1" applyFill="1" applyBorder="1" applyAlignment="1" applyProtection="1">
      <protection locked="0"/>
    </xf>
    <xf numFmtId="10" fontId="7" fillId="3" borderId="1" xfId="0" applyNumberFormat="1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center"/>
    </xf>
    <xf numFmtId="0" fontId="7" fillId="3" borderId="2" xfId="0" applyNumberFormat="1" applyFont="1" applyFill="1" applyBorder="1" applyAlignment="1" applyProtection="1">
      <protection locked="0"/>
    </xf>
    <xf numFmtId="1" fontId="7" fillId="3" borderId="1" xfId="0" applyNumberFormat="1" applyFont="1" applyFill="1" applyBorder="1" applyAlignment="1" applyProtection="1">
      <protection locked="0"/>
    </xf>
    <xf numFmtId="14" fontId="7" fillId="3" borderId="2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 wrapText="1"/>
    </xf>
    <xf numFmtId="0" fontId="20" fillId="2" borderId="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7" fillId="3" borderId="2" xfId="0" applyNumberFormat="1" applyFont="1" applyFill="1" applyBorder="1" applyAlignment="1" applyProtection="1">
      <alignment horizontal="center"/>
      <protection locked="0"/>
    </xf>
    <xf numFmtId="166" fontId="7" fillId="2" borderId="3" xfId="0" applyNumberFormat="1" applyFont="1" applyFill="1" applyBorder="1" applyAlignment="1" applyProtection="1">
      <alignment horizontal="center"/>
      <protection locked="0"/>
    </xf>
  </cellXfs>
  <cellStyles count="3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34"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0" tint="-0.149967955565050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/>
        <color rgb="FFFF0000"/>
      </font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border>
        <top style="thin">
          <color auto="1"/>
        </top>
        <vertical/>
        <horizontal/>
      </border>
    </dxf>
    <dxf>
      <font>
        <b/>
        <i/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 style="thin">
          <color auto="1"/>
        </top>
        <bottom/>
      </border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 style="thin">
          <color auto="1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28575</xdr:rowOff>
    </xdr:from>
    <xdr:to>
      <xdr:col>7</xdr:col>
      <xdr:colOff>142007</xdr:colOff>
      <xdr:row>6</xdr:row>
      <xdr:rowOff>770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B05024-DB1A-4718-ADF3-2908F04CF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09575"/>
          <a:ext cx="1770782" cy="58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5"/>
  <sheetViews>
    <sheetView tabSelected="1" view="pageLayout" zoomScaleNormal="100" workbookViewId="0">
      <selection activeCell="G8" sqref="G8:N8"/>
    </sheetView>
  </sheetViews>
  <sheetFormatPr defaultColWidth="3.140625" defaultRowHeight="11.1" customHeight="1" x14ac:dyDescent="0.2"/>
  <cols>
    <col min="1" max="3" width="3.140625" style="11"/>
    <col min="4" max="4" width="4" style="11" customWidth="1"/>
    <col min="5" max="11" width="3.140625" style="11"/>
    <col min="12" max="12" width="3.140625" style="11" customWidth="1"/>
    <col min="13" max="14" width="3.140625" style="11"/>
    <col min="15" max="15" width="3" style="11" customWidth="1"/>
    <col min="16" max="29" width="3.140625" style="11"/>
    <col min="30" max="30" width="3" style="11" customWidth="1"/>
    <col min="31" max="31" width="43" style="11" hidden="1" customWidth="1"/>
    <col min="32" max="32" width="15" style="11" hidden="1" customWidth="1"/>
    <col min="33" max="16384" width="3.140625" style="11"/>
  </cols>
  <sheetData>
    <row r="1" spans="1:32" ht="18" customHeight="1" x14ac:dyDescent="0.3">
      <c r="A1" s="91" t="s">
        <v>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12" t="s">
        <v>31</v>
      </c>
    </row>
    <row r="2" spans="1:32" ht="12" customHeight="1" x14ac:dyDescent="0.2">
      <c r="A2" s="92"/>
      <c r="B2" s="92"/>
      <c r="C2" s="92"/>
      <c r="D2" s="92"/>
      <c r="E2" s="92"/>
      <c r="F2" s="92"/>
      <c r="G2" s="92"/>
      <c r="H2" s="92"/>
      <c r="I2" s="14"/>
      <c r="J2" s="15"/>
      <c r="K2" s="15"/>
      <c r="L2" s="15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2" t="s">
        <v>32</v>
      </c>
    </row>
    <row r="3" spans="1:32" ht="12" customHeight="1" x14ac:dyDescent="0.2">
      <c r="A3" s="92"/>
      <c r="B3" s="92"/>
      <c r="C3" s="92"/>
      <c r="D3" s="92"/>
      <c r="E3" s="92"/>
      <c r="F3" s="92"/>
      <c r="G3" s="92"/>
      <c r="H3" s="92"/>
      <c r="I3" s="85" t="s">
        <v>18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93" t="s">
        <v>96</v>
      </c>
      <c r="X3" s="93"/>
      <c r="Y3" s="93"/>
      <c r="Z3" s="93"/>
      <c r="AA3" s="93"/>
      <c r="AB3" s="93"/>
      <c r="AC3" s="93"/>
      <c r="AD3" s="93"/>
      <c r="AE3" s="11" t="s">
        <v>68</v>
      </c>
    </row>
    <row r="4" spans="1:32" ht="12" customHeight="1" x14ac:dyDescent="0.2">
      <c r="A4" s="92"/>
      <c r="B4" s="92"/>
      <c r="C4" s="92"/>
      <c r="D4" s="92"/>
      <c r="E4" s="92"/>
      <c r="F4" s="92"/>
      <c r="G4" s="92"/>
      <c r="H4" s="92"/>
      <c r="I4" s="85" t="s">
        <v>63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 t="s">
        <v>21</v>
      </c>
      <c r="X4" s="85"/>
      <c r="Y4" s="85"/>
      <c r="Z4" s="85"/>
      <c r="AA4" s="85"/>
      <c r="AB4" s="85"/>
      <c r="AC4" s="85"/>
      <c r="AD4" s="85"/>
      <c r="AE4" s="7" t="s">
        <v>7</v>
      </c>
    </row>
    <row r="5" spans="1:32" ht="12" customHeight="1" x14ac:dyDescent="0.2">
      <c r="A5" s="92"/>
      <c r="B5" s="92"/>
      <c r="C5" s="92"/>
      <c r="D5" s="92"/>
      <c r="E5" s="92"/>
      <c r="F5" s="92"/>
      <c r="G5" s="92"/>
      <c r="H5" s="92"/>
      <c r="I5" s="94" t="s">
        <v>19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85" t="s">
        <v>20</v>
      </c>
      <c r="X5" s="85"/>
      <c r="Y5" s="85"/>
      <c r="Z5" s="85"/>
      <c r="AA5" s="85"/>
      <c r="AB5" s="85"/>
      <c r="AC5" s="85"/>
      <c r="AD5" s="85"/>
      <c r="AE5" s="7" t="s">
        <v>8</v>
      </c>
    </row>
    <row r="6" spans="1:32" ht="12" customHeight="1" x14ac:dyDescent="0.2">
      <c r="A6" s="92"/>
      <c r="B6" s="92"/>
      <c r="C6" s="92"/>
      <c r="D6" s="92"/>
      <c r="E6" s="92"/>
      <c r="F6" s="92"/>
      <c r="G6" s="92"/>
      <c r="H6" s="92"/>
      <c r="I6" s="10"/>
      <c r="J6" s="96" t="s">
        <v>62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10"/>
      <c r="W6" s="85" t="s">
        <v>22</v>
      </c>
      <c r="X6" s="85"/>
      <c r="Y6" s="85"/>
      <c r="Z6" s="85"/>
      <c r="AA6" s="85"/>
      <c r="AB6" s="85"/>
      <c r="AC6" s="85"/>
      <c r="AD6" s="85"/>
      <c r="AE6" s="7" t="s">
        <v>9</v>
      </c>
    </row>
    <row r="7" spans="1:32" ht="12" customHeight="1" x14ac:dyDescent="0.2">
      <c r="A7" s="15"/>
      <c r="B7" s="15"/>
      <c r="C7" s="15"/>
      <c r="D7" s="15"/>
      <c r="E7" s="15"/>
      <c r="F7" s="15"/>
      <c r="G7" s="15"/>
      <c r="H7" s="15"/>
      <c r="I7" s="14"/>
      <c r="J7" s="15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7" t="s">
        <v>10</v>
      </c>
    </row>
    <row r="8" spans="1:32" ht="12" customHeight="1" x14ac:dyDescent="0.2">
      <c r="A8" s="95" t="s">
        <v>0</v>
      </c>
      <c r="B8" s="95"/>
      <c r="C8" s="95"/>
      <c r="D8" s="95"/>
      <c r="E8" s="95"/>
      <c r="F8" s="95"/>
      <c r="G8" s="33"/>
      <c r="H8" s="33"/>
      <c r="I8" s="33"/>
      <c r="J8" s="33"/>
      <c r="K8" s="33"/>
      <c r="L8" s="33"/>
      <c r="M8" s="33"/>
      <c r="N8" s="33"/>
      <c r="O8" s="14"/>
      <c r="P8" s="97" t="s">
        <v>69</v>
      </c>
      <c r="Q8" s="97"/>
      <c r="R8" s="97"/>
      <c r="S8" s="97"/>
      <c r="T8" s="97"/>
      <c r="U8" s="97"/>
      <c r="V8" s="82" t="s">
        <v>73</v>
      </c>
      <c r="W8" s="83"/>
      <c r="X8" s="83"/>
      <c r="Y8" s="83"/>
      <c r="Z8" s="83"/>
      <c r="AA8" s="83"/>
      <c r="AB8" s="83"/>
      <c r="AC8" s="83"/>
      <c r="AD8" s="84"/>
      <c r="AE8" s="7" t="s">
        <v>30</v>
      </c>
    </row>
    <row r="9" spans="1:32" ht="12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"/>
      <c r="L9" s="1"/>
      <c r="M9" s="14"/>
      <c r="N9" s="14"/>
      <c r="O9" s="14"/>
      <c r="P9" s="98" t="str">
        <f>IF(V8="YES","Enter Exchange Rate for Day 1 of the Buy","")</f>
        <v/>
      </c>
      <c r="Q9" s="98"/>
      <c r="R9" s="98"/>
      <c r="S9" s="98"/>
      <c r="T9" s="98"/>
      <c r="U9" s="98"/>
      <c r="V9" s="99" t="str">
        <f>IF(LEFT(P9,7)="Enter E","1 US DOLLAR =","")</f>
        <v/>
      </c>
      <c r="W9" s="99"/>
      <c r="X9" s="99"/>
      <c r="Y9" s="99"/>
      <c r="Z9" s="102" t="str">
        <f>IF(LEFT(P9,7)="Enter E","grey","")</f>
        <v/>
      </c>
      <c r="AA9" s="102"/>
      <c r="AB9" s="102"/>
      <c r="AC9" s="102"/>
      <c r="AD9" s="102"/>
      <c r="AE9" s="18" t="str">
        <f>IF(V8="YES","Commisison Paid with Buyback Funds","(Select)")</f>
        <v>(Select)</v>
      </c>
    </row>
    <row r="10" spans="1:32" ht="12" customHeight="1" x14ac:dyDescent="0.2">
      <c r="A10" s="59" t="s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13"/>
      <c r="P10" s="98"/>
      <c r="Q10" s="98"/>
      <c r="R10" s="98"/>
      <c r="S10" s="98"/>
      <c r="T10" s="98"/>
      <c r="U10" s="98"/>
      <c r="V10" s="14"/>
      <c r="W10" s="14"/>
      <c r="X10" s="14"/>
      <c r="Y10" s="14"/>
      <c r="Z10" s="100" t="str">
        <f>IF(LEFT(P9,7)="Enter E","CAN. DOLLARS","")</f>
        <v/>
      </c>
      <c r="AA10" s="100"/>
      <c r="AB10" s="100"/>
      <c r="AC10" s="100"/>
      <c r="AD10" s="100"/>
      <c r="AE10" s="12" t="s">
        <v>47</v>
      </c>
    </row>
    <row r="11" spans="1:32" ht="12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1" t="s">
        <v>68</v>
      </c>
    </row>
    <row r="12" spans="1:32" ht="12" customHeight="1" x14ac:dyDescent="0.2">
      <c r="A12" s="34" t="s">
        <v>16</v>
      </c>
      <c r="B12" s="34"/>
      <c r="C12" s="34"/>
      <c r="D12" s="34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14"/>
      <c r="P12" s="76" t="s">
        <v>4</v>
      </c>
      <c r="Q12" s="76"/>
      <c r="R12" s="76"/>
      <c r="S12" s="76"/>
      <c r="T12" s="76"/>
      <c r="U12" s="76"/>
      <c r="V12" s="87"/>
      <c r="W12" s="87"/>
      <c r="X12" s="87"/>
      <c r="Y12" s="87"/>
      <c r="Z12" s="87"/>
      <c r="AA12" s="87"/>
      <c r="AB12" s="87"/>
      <c r="AC12" s="87"/>
      <c r="AD12" s="87"/>
      <c r="AE12" s="11" t="s">
        <v>44</v>
      </c>
    </row>
    <row r="13" spans="1:32" ht="12" customHeight="1" x14ac:dyDescent="0.2">
      <c r="A13" s="34" t="s">
        <v>17</v>
      </c>
      <c r="B13" s="34"/>
      <c r="C13" s="34"/>
      <c r="D13" s="34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14"/>
      <c r="P13" s="76" t="s">
        <v>5</v>
      </c>
      <c r="Q13" s="76"/>
      <c r="R13" s="76"/>
      <c r="S13" s="76"/>
      <c r="T13" s="76"/>
      <c r="U13" s="76"/>
      <c r="V13" s="88"/>
      <c r="W13" s="88"/>
      <c r="X13" s="88"/>
      <c r="Y13" s="88"/>
      <c r="Z13" s="14" t="s">
        <v>6</v>
      </c>
      <c r="AA13" s="88"/>
      <c r="AB13" s="88"/>
      <c r="AC13" s="88"/>
      <c r="AD13" s="88"/>
      <c r="AE13" s="11" t="s">
        <v>45</v>
      </c>
    </row>
    <row r="14" spans="1:32" ht="12" customHeight="1" x14ac:dyDescent="0.2">
      <c r="A14" s="34" t="str">
        <f>IF(V8="YES","City/Province/PC","City/State/Zip")</f>
        <v>City/State/Zip</v>
      </c>
      <c r="B14" s="34"/>
      <c r="C14" s="34"/>
      <c r="D14" s="34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4"/>
      <c r="P14" s="85" t="s">
        <v>76</v>
      </c>
      <c r="Q14" s="85"/>
      <c r="R14" s="85"/>
      <c r="S14" s="85"/>
      <c r="T14" s="85"/>
      <c r="U14" s="85"/>
      <c r="V14" s="82" t="s">
        <v>68</v>
      </c>
      <c r="W14" s="83"/>
      <c r="X14" s="83"/>
      <c r="Y14" s="83"/>
      <c r="Z14" s="83"/>
      <c r="AA14" s="83"/>
      <c r="AB14" s="83"/>
      <c r="AC14" s="83"/>
      <c r="AD14" s="84"/>
      <c r="AE14" s="11" t="s">
        <v>75</v>
      </c>
    </row>
    <row r="15" spans="1:32" ht="12" customHeight="1" x14ac:dyDescent="0.2">
      <c r="A15" s="14"/>
      <c r="B15" s="14"/>
      <c r="C15" s="14"/>
      <c r="D15" s="14"/>
      <c r="E15" s="34" t="s">
        <v>85</v>
      </c>
      <c r="F15" s="34"/>
      <c r="G15" s="34"/>
      <c r="H15" s="34"/>
      <c r="I15" s="101"/>
      <c r="J15" s="101"/>
      <c r="K15" s="101"/>
      <c r="L15" s="101"/>
      <c r="M15" s="101"/>
      <c r="N15" s="101"/>
      <c r="O15" s="25"/>
      <c r="P15" s="76" t="s">
        <v>86</v>
      </c>
      <c r="Q15" s="76"/>
      <c r="R15" s="76"/>
      <c r="S15" s="76"/>
      <c r="T15" s="76"/>
      <c r="U15" s="76"/>
      <c r="V15" s="87"/>
      <c r="W15" s="87"/>
      <c r="X15" s="87"/>
      <c r="Y15" s="87"/>
      <c r="Z15" s="87"/>
      <c r="AA15" s="87"/>
      <c r="AB15" s="87"/>
      <c r="AC15" s="87"/>
      <c r="AD15" s="87"/>
      <c r="AE15" s="12"/>
      <c r="AF15" s="12" t="s">
        <v>50</v>
      </c>
    </row>
    <row r="16" spans="1:32" ht="12" customHeight="1" x14ac:dyDescent="0.2">
      <c r="A16" s="89" t="s">
        <v>2</v>
      </c>
      <c r="B16" s="89"/>
      <c r="C16" s="89"/>
      <c r="D16" s="89"/>
      <c r="E16" s="13"/>
      <c r="F16" s="13"/>
      <c r="G16" s="13"/>
      <c r="H16" s="13"/>
      <c r="I16" s="13"/>
      <c r="J16" s="13"/>
      <c r="K16" s="90"/>
      <c r="L16" s="90"/>
      <c r="M16" s="90"/>
      <c r="N16" s="90"/>
      <c r="O16" s="23"/>
      <c r="P16" s="22"/>
      <c r="Q16" s="22"/>
      <c r="R16" s="22"/>
      <c r="S16" s="22"/>
      <c r="T16" s="22"/>
      <c r="U16" s="22"/>
      <c r="V16" s="14"/>
      <c r="W16" s="14"/>
      <c r="X16" s="14"/>
      <c r="Y16" s="14"/>
      <c r="Z16" s="14"/>
      <c r="AA16" s="14"/>
      <c r="AB16" s="14"/>
      <c r="AC16" s="14"/>
      <c r="AD16" s="14"/>
      <c r="AF16" s="11" t="s">
        <v>68</v>
      </c>
    </row>
    <row r="17" spans="1:32" ht="17.25" customHeight="1" x14ac:dyDescent="0.2">
      <c r="A17" s="13" t="s">
        <v>23</v>
      </c>
      <c r="B17" s="34" t="s">
        <v>27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4"/>
      <c r="P17" s="14"/>
      <c r="Q17" s="14"/>
      <c r="R17" s="14"/>
      <c r="S17" s="16" t="s">
        <v>23</v>
      </c>
      <c r="T17" s="14"/>
      <c r="U17" s="14"/>
      <c r="V17" s="40"/>
      <c r="W17" s="40"/>
      <c r="X17" s="40"/>
      <c r="Y17" s="40"/>
      <c r="Z17" s="40"/>
      <c r="AA17" s="40"/>
      <c r="AB17" s="40"/>
      <c r="AC17" s="40"/>
      <c r="AD17" s="40"/>
      <c r="AF17" s="11" t="s">
        <v>51</v>
      </c>
    </row>
    <row r="18" spans="1:32" ht="12" customHeight="1" x14ac:dyDescent="0.2">
      <c r="A18" s="14"/>
      <c r="B18" s="26" t="s">
        <v>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F18" s="11" t="s">
        <v>52</v>
      </c>
    </row>
    <row r="19" spans="1:32" ht="12" customHeight="1" x14ac:dyDescent="0.2">
      <c r="A19" s="13" t="s">
        <v>24</v>
      </c>
      <c r="B19" s="34" t="s">
        <v>26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4"/>
      <c r="P19" s="14"/>
      <c r="Q19" s="14"/>
      <c r="R19" s="14"/>
      <c r="S19" s="16" t="s">
        <v>24</v>
      </c>
      <c r="T19" s="14"/>
      <c r="U19" s="14"/>
      <c r="V19" s="40"/>
      <c r="W19" s="40"/>
      <c r="X19" s="40"/>
      <c r="Y19" s="40"/>
      <c r="Z19" s="40"/>
      <c r="AA19" s="40"/>
      <c r="AB19" s="40"/>
      <c r="AC19" s="40"/>
      <c r="AD19" s="40"/>
      <c r="AF19" s="11" t="s">
        <v>53</v>
      </c>
    </row>
    <row r="20" spans="1:32" ht="12" customHeight="1" x14ac:dyDescent="0.2">
      <c r="A20" s="14"/>
      <c r="B20" s="14"/>
      <c r="C20" s="14"/>
      <c r="D20" s="14"/>
      <c r="E20" s="14"/>
      <c r="F20" s="14"/>
      <c r="G20" s="14"/>
      <c r="H20" s="14"/>
      <c r="I20" s="2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"/>
      <c r="W20" s="3"/>
      <c r="X20" s="3"/>
      <c r="Y20" s="3"/>
      <c r="Z20" s="14"/>
      <c r="AA20" s="14"/>
      <c r="AB20" s="14"/>
      <c r="AC20" s="14"/>
      <c r="AD20" s="14"/>
      <c r="AF20" s="11" t="s">
        <v>54</v>
      </c>
    </row>
    <row r="21" spans="1:32" ht="12" customHeight="1" x14ac:dyDescent="0.2">
      <c r="A21" s="13" t="s">
        <v>25</v>
      </c>
      <c r="B21" s="34" t="s">
        <v>66</v>
      </c>
      <c r="C21" s="34"/>
      <c r="D21" s="34"/>
      <c r="E21" s="34"/>
      <c r="F21" s="34"/>
      <c r="G21" s="34"/>
      <c r="H21" s="34"/>
      <c r="I21" s="81"/>
      <c r="J21" s="81"/>
      <c r="K21" s="81"/>
      <c r="L21" s="81"/>
      <c r="M21" s="81"/>
      <c r="N21" s="81"/>
      <c r="O21" s="14" t="s">
        <v>61</v>
      </c>
      <c r="P21" s="14"/>
      <c r="Q21" s="14"/>
      <c r="R21" s="14"/>
      <c r="S21" s="16" t="s">
        <v>25</v>
      </c>
      <c r="T21" s="14"/>
      <c r="U21" s="14"/>
      <c r="V21" s="35">
        <f>V19*I21</f>
        <v>0</v>
      </c>
      <c r="W21" s="35"/>
      <c r="X21" s="35"/>
      <c r="Y21" s="35"/>
      <c r="Z21" s="35"/>
      <c r="AA21" s="35"/>
      <c r="AB21" s="35"/>
      <c r="AC21" s="35"/>
      <c r="AD21" s="35"/>
      <c r="AF21" s="11" t="s">
        <v>14</v>
      </c>
    </row>
    <row r="22" spans="1:32" ht="12" customHeight="1" x14ac:dyDescent="0.2">
      <c r="A22" s="14"/>
      <c r="B22" s="14"/>
      <c r="C22" s="14"/>
      <c r="D22" s="14"/>
      <c r="E22" s="14"/>
      <c r="F22" s="14"/>
      <c r="G22" s="14"/>
      <c r="H22" s="14"/>
      <c r="I22" s="31" t="s">
        <v>28</v>
      </c>
      <c r="J22" s="31"/>
      <c r="K22" s="31"/>
      <c r="L22" s="31"/>
      <c r="M22" s="31"/>
      <c r="N22" s="3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2" t="s">
        <v>72</v>
      </c>
      <c r="AF22" s="11" t="s">
        <v>93</v>
      </c>
    </row>
    <row r="23" spans="1:32" s="17" customFormat="1" ht="12" customHeight="1" x14ac:dyDescent="0.2">
      <c r="A23" s="14"/>
      <c r="B23" s="13" t="s">
        <v>29</v>
      </c>
      <c r="C23" s="34" t="s">
        <v>65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4"/>
      <c r="P23" s="41" t="s">
        <v>68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3"/>
      <c r="AE23" s="11" t="s">
        <v>73</v>
      </c>
      <c r="AF23" s="11" t="s">
        <v>94</v>
      </c>
    </row>
    <row r="24" spans="1:32" ht="12" customHeight="1" x14ac:dyDescent="0.2">
      <c r="A24" s="60" t="str">
        <f>IF(LEFT(P23,1)="S","Enter Sight Draft #:","")</f>
        <v/>
      </c>
      <c r="B24" s="60"/>
      <c r="C24" s="60"/>
      <c r="D24" s="60"/>
      <c r="E24" s="60"/>
      <c r="F24" s="60"/>
      <c r="G24" s="61" t="str">
        <f>IF(A24="","","grey")</f>
        <v/>
      </c>
      <c r="H24" s="61"/>
      <c r="I24" s="61"/>
      <c r="J24" s="61"/>
      <c r="K24" s="61"/>
      <c r="L24" s="61"/>
      <c r="M24" s="61"/>
      <c r="N24" s="61"/>
      <c r="O24" s="8"/>
      <c r="P24" s="27" t="str">
        <f>IF(LEFT(P23,1)="R","Adjusted billback amount:","")</f>
        <v/>
      </c>
      <c r="Q24" s="27"/>
      <c r="R24" s="27"/>
      <c r="S24" s="27"/>
      <c r="T24" s="27"/>
      <c r="U24" s="27"/>
      <c r="V24" s="64" t="str">
        <f>IF(P24="","",IF(LEFT(P24,1)="A",(V17-V21),"grey"))</f>
        <v/>
      </c>
      <c r="W24" s="64"/>
      <c r="X24" s="64"/>
      <c r="Y24" s="64"/>
      <c r="Z24" s="64"/>
      <c r="AA24" s="64"/>
      <c r="AB24" s="64"/>
      <c r="AC24" s="64"/>
      <c r="AD24" s="64"/>
      <c r="AE24" s="11" t="s">
        <v>70</v>
      </c>
    </row>
    <row r="25" spans="1:32" ht="12" customHeight="1" x14ac:dyDescent="0.2">
      <c r="A25" s="6"/>
      <c r="B25" s="6"/>
      <c r="C25" s="6"/>
      <c r="D25" s="6"/>
      <c r="E25" s="6"/>
      <c r="F25" s="6"/>
      <c r="G25" s="62">
        <f>IF(A24="",0,1)</f>
        <v>0</v>
      </c>
      <c r="H25" s="62"/>
      <c r="I25" s="62"/>
      <c r="J25" s="62"/>
      <c r="K25" s="62"/>
      <c r="L25" s="62"/>
      <c r="M25" s="62"/>
      <c r="N25" s="62"/>
      <c r="O25" s="9"/>
      <c r="P25" s="6"/>
      <c r="Q25" s="6"/>
      <c r="R25" s="6"/>
      <c r="S25" s="6"/>
      <c r="T25" s="6"/>
      <c r="U25" s="6"/>
      <c r="V25" s="62">
        <f>IF(P24="",0,1)</f>
        <v>0</v>
      </c>
      <c r="W25" s="62"/>
      <c r="X25" s="62"/>
      <c r="Y25" s="62"/>
      <c r="Z25" s="62"/>
      <c r="AA25" s="62"/>
      <c r="AB25" s="62"/>
      <c r="AC25" s="62"/>
      <c r="AD25" s="62"/>
      <c r="AE25" s="11" t="s">
        <v>71</v>
      </c>
    </row>
    <row r="26" spans="1:32" ht="12" customHeight="1" x14ac:dyDescent="0.2">
      <c r="A26" s="13" t="s">
        <v>33</v>
      </c>
      <c r="B26" s="34" t="s">
        <v>67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4"/>
      <c r="P26" s="65" t="str">
        <f>IF(OR(I33=0,I33="",I33="grey")=TRUE,"","Explain Misc.:")</f>
        <v/>
      </c>
      <c r="Q26" s="65"/>
      <c r="R26" s="65"/>
      <c r="S26" s="65"/>
      <c r="T26" s="65"/>
      <c r="U26" s="65"/>
      <c r="V26" s="66" t="str">
        <f>IF(P26="","","grey")</f>
        <v/>
      </c>
      <c r="W26" s="67"/>
      <c r="X26" s="67"/>
      <c r="Y26" s="67"/>
      <c r="Z26" s="67"/>
      <c r="AA26" s="67"/>
      <c r="AB26" s="67"/>
      <c r="AC26" s="67"/>
      <c r="AD26" s="68"/>
      <c r="AE26" s="12" t="s">
        <v>77</v>
      </c>
    </row>
    <row r="27" spans="1:32" ht="12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6"/>
      <c r="T27" s="16"/>
      <c r="U27" s="16"/>
      <c r="V27" s="69"/>
      <c r="W27" s="70"/>
      <c r="X27" s="70"/>
      <c r="Y27" s="70"/>
      <c r="Z27" s="70"/>
      <c r="AA27" s="70"/>
      <c r="AB27" s="70"/>
      <c r="AC27" s="70"/>
      <c r="AD27" s="71"/>
      <c r="AE27" s="11" t="s">
        <v>68</v>
      </c>
    </row>
    <row r="28" spans="1:32" ht="12" customHeight="1" x14ac:dyDescent="0.25">
      <c r="A28" s="13"/>
      <c r="B28" s="13" t="str">
        <f>IF($V$8="YES","D.1","")</f>
        <v/>
      </c>
      <c r="C28" s="76" t="str">
        <f>IF(B28="","","Commission")</f>
        <v/>
      </c>
      <c r="D28" s="76"/>
      <c r="E28" s="76"/>
      <c r="F28" s="76"/>
      <c r="G28" s="76"/>
      <c r="H28" s="76"/>
      <c r="I28" s="78" t="str">
        <f>IF(B28="","",IF(P23=AE9,V21,0))</f>
        <v/>
      </c>
      <c r="J28" s="79"/>
      <c r="K28" s="79"/>
      <c r="L28" s="79"/>
      <c r="M28" s="79"/>
      <c r="N28" s="79"/>
      <c r="O28" s="14"/>
      <c r="P28" s="14"/>
      <c r="Q28" s="14"/>
      <c r="R28" s="14"/>
      <c r="S28" s="16"/>
      <c r="T28" s="16"/>
      <c r="U28" s="16"/>
      <c r="V28" s="69"/>
      <c r="W28" s="70"/>
      <c r="X28" s="70"/>
      <c r="Y28" s="70"/>
      <c r="Z28" s="70"/>
      <c r="AA28" s="70"/>
      <c r="AB28" s="70"/>
      <c r="AC28" s="70"/>
      <c r="AD28" s="71"/>
      <c r="AE28" s="11" t="s">
        <v>87</v>
      </c>
    </row>
    <row r="29" spans="1:32" ht="12" customHeight="1" x14ac:dyDescent="0.25">
      <c r="A29" s="13"/>
      <c r="B29" s="13" t="str">
        <f>IF($V$8="YES","D.2","")</f>
        <v/>
      </c>
      <c r="C29" s="76" t="str">
        <f>IF(B29="",IF(V8="(Yes/No)","","ALL Miscellaneous"),"Buyers' expenses")</f>
        <v/>
      </c>
      <c r="D29" s="77"/>
      <c r="E29" s="77"/>
      <c r="F29" s="77"/>
      <c r="G29" s="77"/>
      <c r="H29" s="77"/>
      <c r="I29" s="53" t="str">
        <f t="shared" ref="I29:I32" si="0">IF(B29="","","grey")</f>
        <v/>
      </c>
      <c r="J29" s="54"/>
      <c r="K29" s="54"/>
      <c r="L29" s="54"/>
      <c r="M29" s="54"/>
      <c r="N29" s="54"/>
      <c r="O29" s="14"/>
      <c r="P29" s="14"/>
      <c r="Q29" s="14"/>
      <c r="R29" s="14"/>
      <c r="S29" s="16"/>
      <c r="T29" s="16"/>
      <c r="U29" s="16"/>
      <c r="V29" s="69"/>
      <c r="W29" s="70"/>
      <c r="X29" s="70"/>
      <c r="Y29" s="70"/>
      <c r="Z29" s="70"/>
      <c r="AA29" s="70"/>
      <c r="AB29" s="70"/>
      <c r="AC29" s="70"/>
      <c r="AD29" s="71"/>
      <c r="AE29" s="11" t="s">
        <v>88</v>
      </c>
    </row>
    <row r="30" spans="1:32" ht="12" customHeight="1" x14ac:dyDescent="0.25">
      <c r="A30" s="13"/>
      <c r="B30" s="13" t="str">
        <f>IF($V$8="YES","D.3","")</f>
        <v/>
      </c>
      <c r="C30" s="76" t="str">
        <f>IF(B28="",IF(V8="(Yes/No)","","Expenditures require"),"Promotions")</f>
        <v/>
      </c>
      <c r="D30" s="77"/>
      <c r="E30" s="77"/>
      <c r="F30" s="77"/>
      <c r="G30" s="77"/>
      <c r="H30" s="77"/>
      <c r="I30" s="53" t="str">
        <f t="shared" si="0"/>
        <v/>
      </c>
      <c r="J30" s="54"/>
      <c r="K30" s="54"/>
      <c r="L30" s="54"/>
      <c r="M30" s="54"/>
      <c r="N30" s="54"/>
      <c r="O30" s="14"/>
      <c r="P30" s="14"/>
      <c r="Q30" s="14"/>
      <c r="R30" s="14"/>
      <c r="S30" s="16"/>
      <c r="T30" s="16"/>
      <c r="U30" s="16"/>
      <c r="V30" s="69"/>
      <c r="W30" s="70"/>
      <c r="X30" s="70"/>
      <c r="Y30" s="70"/>
      <c r="Z30" s="70"/>
      <c r="AA30" s="70"/>
      <c r="AB30" s="70"/>
      <c r="AC30" s="70"/>
      <c r="AD30" s="71"/>
      <c r="AE30" s="11" t="s">
        <v>89</v>
      </c>
    </row>
    <row r="31" spans="1:32" ht="12" customHeight="1" x14ac:dyDescent="0.25">
      <c r="A31" s="13"/>
      <c r="B31" s="13" t="str">
        <f>IF($V$8="YES","D.4","")</f>
        <v/>
      </c>
      <c r="C31" s="76" t="str">
        <f>IF(B28="",IF(V8="(Yes/No)","","prior approval!"),"Bank fees")</f>
        <v/>
      </c>
      <c r="D31" s="77"/>
      <c r="E31" s="77"/>
      <c r="F31" s="77"/>
      <c r="G31" s="77"/>
      <c r="H31" s="77"/>
      <c r="I31" s="53" t="str">
        <f t="shared" si="0"/>
        <v/>
      </c>
      <c r="J31" s="54"/>
      <c r="K31" s="54"/>
      <c r="L31" s="54"/>
      <c r="M31" s="54"/>
      <c r="N31" s="54"/>
      <c r="O31" s="14"/>
      <c r="P31" s="14"/>
      <c r="Q31" s="14"/>
      <c r="R31" s="14"/>
      <c r="S31" s="16"/>
      <c r="T31" s="16"/>
      <c r="U31" s="16"/>
      <c r="V31" s="72"/>
      <c r="W31" s="73"/>
      <c r="X31" s="73"/>
      <c r="Y31" s="73"/>
      <c r="Z31" s="73"/>
      <c r="AA31" s="73"/>
      <c r="AB31" s="73"/>
      <c r="AC31" s="73"/>
      <c r="AD31" s="74"/>
      <c r="AE31" s="11" t="s">
        <v>90</v>
      </c>
    </row>
    <row r="32" spans="1:32" ht="12" customHeight="1" x14ac:dyDescent="0.25">
      <c r="A32" s="13"/>
      <c r="B32" s="13" t="str">
        <f>IF($V$8="YES","D.5","")</f>
        <v/>
      </c>
      <c r="C32" s="76" t="str">
        <f>IF(B28="","","Store Expenses")</f>
        <v/>
      </c>
      <c r="D32" s="76"/>
      <c r="E32" s="76"/>
      <c r="F32" s="76"/>
      <c r="G32" s="76"/>
      <c r="H32" s="76"/>
      <c r="I32" s="53" t="str">
        <f t="shared" si="0"/>
        <v/>
      </c>
      <c r="J32" s="54"/>
      <c r="K32" s="54"/>
      <c r="L32" s="54"/>
      <c r="M32" s="54"/>
      <c r="N32" s="54"/>
      <c r="O32" s="14"/>
      <c r="P32" s="14"/>
      <c r="Q32" s="14"/>
      <c r="R32" s="14"/>
      <c r="S32" s="16"/>
      <c r="T32" s="16"/>
      <c r="U32" s="16"/>
      <c r="V32" s="20"/>
      <c r="W32" s="20"/>
      <c r="X32" s="20"/>
      <c r="Y32" s="20"/>
      <c r="Z32" s="20"/>
      <c r="AA32" s="20"/>
      <c r="AB32" s="20"/>
      <c r="AC32" s="20"/>
      <c r="AD32" s="20"/>
      <c r="AE32" s="11" t="s">
        <v>91</v>
      </c>
    </row>
    <row r="33" spans="1:31" ht="12" customHeight="1" x14ac:dyDescent="0.25">
      <c r="A33" s="14"/>
      <c r="B33" s="13" t="str">
        <f>IF($V$8="YES","D.6",IF(V8="NO","D.1",""))</f>
        <v/>
      </c>
      <c r="C33" s="76" t="str">
        <f>IF(B33="","","Misc. (uncommon)")</f>
        <v/>
      </c>
      <c r="D33" s="76"/>
      <c r="E33" s="76"/>
      <c r="F33" s="76"/>
      <c r="G33" s="76"/>
      <c r="H33" s="76"/>
      <c r="I33" s="53" t="str">
        <f>IF(B33="","","grey")</f>
        <v/>
      </c>
      <c r="J33" s="54"/>
      <c r="K33" s="54"/>
      <c r="L33" s="54"/>
      <c r="M33" s="54"/>
      <c r="N33" s="54"/>
      <c r="O33" s="14"/>
      <c r="P33" s="19"/>
      <c r="Q33" s="19"/>
      <c r="R33" s="19"/>
      <c r="S33" s="16" t="str">
        <f>IF(B33="D.1","D.2",IF(B33="D.6","D.7","D."))</f>
        <v>D.</v>
      </c>
      <c r="T33" s="39" t="s">
        <v>34</v>
      </c>
      <c r="U33" s="39"/>
      <c r="V33" s="75">
        <f>SUM(I28:N33)</f>
        <v>0</v>
      </c>
      <c r="W33" s="75"/>
      <c r="X33" s="75"/>
      <c r="Y33" s="75"/>
      <c r="Z33" s="75"/>
      <c r="AA33" s="75"/>
      <c r="AB33" s="75"/>
      <c r="AC33" s="75"/>
      <c r="AD33" s="75"/>
      <c r="AE33" s="11" t="s">
        <v>92</v>
      </c>
    </row>
    <row r="34" spans="1:31" ht="12" customHeight="1" x14ac:dyDescent="0.2">
      <c r="A34" s="14"/>
      <c r="B34" s="14"/>
      <c r="C34" s="14"/>
      <c r="D34" s="14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  <c r="P34" s="6"/>
      <c r="Q34" s="6"/>
      <c r="R34" s="6"/>
      <c r="S34" s="16"/>
      <c r="T34" s="16"/>
      <c r="U34" s="16"/>
      <c r="V34" s="63"/>
      <c r="W34" s="63"/>
      <c r="X34" s="63"/>
      <c r="Y34" s="63"/>
      <c r="Z34" s="63"/>
      <c r="AA34" s="63"/>
      <c r="AB34" s="63"/>
      <c r="AC34" s="63"/>
      <c r="AD34" s="63"/>
    </row>
    <row r="35" spans="1:31" ht="12" customHeight="1" x14ac:dyDescent="0.2">
      <c r="A35" s="13" t="s">
        <v>35</v>
      </c>
      <c r="B35" s="34" t="str">
        <f>"Total Expenditures [ A + B + " &amp; IF(S33="D.","D",S33) &amp; " ]"</f>
        <v>Total Expenditures [ A + B + D ]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4"/>
      <c r="P35" s="14"/>
      <c r="Q35" s="14"/>
      <c r="R35" s="14"/>
      <c r="S35" s="16" t="s">
        <v>35</v>
      </c>
      <c r="T35" s="14"/>
      <c r="U35" s="14"/>
      <c r="V35" s="35">
        <f>SUM(V17,V19,V33)</f>
        <v>0</v>
      </c>
      <c r="W35" s="35"/>
      <c r="X35" s="35"/>
      <c r="Y35" s="35"/>
      <c r="Z35" s="35"/>
      <c r="AA35" s="35"/>
      <c r="AB35" s="35"/>
      <c r="AC35" s="35"/>
      <c r="AD35" s="35"/>
    </row>
    <row r="36" spans="1:31" ht="12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2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1" ht="12" customHeight="1" x14ac:dyDescent="0.2">
      <c r="A37" s="59" t="s">
        <v>11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13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1" ht="12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1" ht="12" customHeight="1" x14ac:dyDescent="0.2">
      <c r="A39" s="13" t="s">
        <v>36</v>
      </c>
      <c r="B39" s="34" t="s">
        <v>37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4"/>
      <c r="P39" s="14"/>
      <c r="Q39" s="14"/>
      <c r="R39" s="14"/>
      <c r="S39" s="16" t="s">
        <v>36</v>
      </c>
      <c r="T39" s="14"/>
      <c r="U39" s="14"/>
      <c r="V39" s="40"/>
      <c r="W39" s="40"/>
      <c r="X39" s="40"/>
      <c r="Y39" s="40"/>
      <c r="Z39" s="40"/>
      <c r="AA39" s="40"/>
      <c r="AB39" s="40"/>
      <c r="AC39" s="40"/>
      <c r="AD39" s="40"/>
    </row>
    <row r="40" spans="1:31" ht="12" customHeight="1" x14ac:dyDescent="0.2">
      <c r="A40" s="13" t="s">
        <v>38</v>
      </c>
      <c r="B40" s="34" t="s">
        <v>39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1" ht="16.5" customHeight="1" x14ac:dyDescent="0.25">
      <c r="A41" s="14"/>
      <c r="B41" s="14"/>
      <c r="C41" s="51" t="s">
        <v>12</v>
      </c>
      <c r="D41" s="52"/>
      <c r="E41" s="52"/>
      <c r="F41" s="52" t="s">
        <v>43</v>
      </c>
      <c r="G41" s="52"/>
      <c r="H41" s="52"/>
      <c r="I41" s="55" t="str">
        <f>IF(OR(F42=AE12,F43=AE12,F44=AE12)=TRUE,"Ch. #","")</f>
        <v/>
      </c>
      <c r="J41" s="56"/>
      <c r="K41" s="56"/>
      <c r="L41" s="57" t="s">
        <v>13</v>
      </c>
      <c r="M41" s="58"/>
      <c r="N41" s="5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1" ht="12" customHeight="1" x14ac:dyDescent="0.3">
      <c r="A42" s="14"/>
      <c r="B42" s="13" t="s">
        <v>40</v>
      </c>
      <c r="C42" s="44"/>
      <c r="D42" s="45"/>
      <c r="E42" s="45"/>
      <c r="F42" s="46" t="s">
        <v>68</v>
      </c>
      <c r="G42" s="46"/>
      <c r="H42" s="46"/>
      <c r="I42" s="47"/>
      <c r="J42" s="48"/>
      <c r="K42" s="48"/>
      <c r="L42" s="49"/>
      <c r="M42" s="50"/>
      <c r="N42" s="50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1" ht="12" customHeight="1" x14ac:dyDescent="0.3">
      <c r="A43" s="14"/>
      <c r="B43" s="13" t="s">
        <v>41</v>
      </c>
      <c r="C43" s="44"/>
      <c r="D43" s="45"/>
      <c r="E43" s="45"/>
      <c r="F43" s="46" t="s">
        <v>68</v>
      </c>
      <c r="G43" s="46"/>
      <c r="H43" s="46"/>
      <c r="I43" s="47"/>
      <c r="J43" s="48"/>
      <c r="K43" s="48"/>
      <c r="L43" s="49"/>
      <c r="M43" s="50"/>
      <c r="N43" s="5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1" ht="12" customHeight="1" x14ac:dyDescent="0.3">
      <c r="A44" s="14"/>
      <c r="B44" s="13" t="s">
        <v>42</v>
      </c>
      <c r="C44" s="44"/>
      <c r="D44" s="45"/>
      <c r="E44" s="45"/>
      <c r="F44" s="46" t="s">
        <v>68</v>
      </c>
      <c r="G44" s="46"/>
      <c r="H44" s="46"/>
      <c r="I44" s="47"/>
      <c r="J44" s="47"/>
      <c r="K44" s="47"/>
      <c r="L44" s="49"/>
      <c r="M44" s="50"/>
      <c r="N44" s="50"/>
      <c r="O44" s="14"/>
      <c r="P44" s="14"/>
      <c r="Q44" s="14"/>
      <c r="R44" s="14"/>
      <c r="S44" s="16" t="s">
        <v>46</v>
      </c>
      <c r="T44" s="39" t="s">
        <v>34</v>
      </c>
      <c r="U44" s="39"/>
      <c r="V44" s="35">
        <f>SUM(L42:L44)</f>
        <v>0</v>
      </c>
      <c r="W44" s="35"/>
      <c r="X44" s="35"/>
      <c r="Y44" s="35"/>
      <c r="Z44" s="35"/>
      <c r="AA44" s="35"/>
      <c r="AB44" s="35"/>
      <c r="AC44" s="35"/>
      <c r="AD44" s="35"/>
    </row>
    <row r="45" spans="1:31" ht="12" customHeight="1" x14ac:dyDescent="0.2">
      <c r="A45" s="14"/>
      <c r="B45" s="14"/>
      <c r="C45" s="14"/>
      <c r="D45" s="14"/>
      <c r="E45" s="14"/>
      <c r="F45" s="14"/>
      <c r="G45" s="14"/>
      <c r="H45" s="14"/>
      <c r="I45" s="2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1" ht="12" customHeight="1" x14ac:dyDescent="0.2">
      <c r="A46" s="13" t="s">
        <v>48</v>
      </c>
      <c r="B46" s="34" t="s">
        <v>95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14"/>
      <c r="P46" s="14"/>
      <c r="Q46" s="14"/>
      <c r="R46" s="14"/>
      <c r="S46" s="16" t="s">
        <v>48</v>
      </c>
      <c r="T46" s="14"/>
      <c r="U46" s="14"/>
      <c r="V46" s="40"/>
      <c r="W46" s="40"/>
      <c r="X46" s="40"/>
      <c r="Y46" s="40"/>
      <c r="Z46" s="40"/>
      <c r="AA46" s="40"/>
      <c r="AB46" s="40"/>
      <c r="AC46" s="40"/>
      <c r="AD46" s="40"/>
    </row>
    <row r="47" spans="1:31" ht="12" customHeight="1" x14ac:dyDescent="0.2">
      <c r="A47" s="14"/>
      <c r="B47" s="14"/>
      <c r="C47" s="14"/>
      <c r="D47" s="14"/>
      <c r="E47" s="14"/>
      <c r="F47" s="14"/>
      <c r="G47" s="14"/>
      <c r="H47" s="14"/>
      <c r="I47" s="2"/>
      <c r="J47" s="14"/>
      <c r="K47" s="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1" ht="12" customHeight="1" x14ac:dyDescent="0.2">
      <c r="A48" s="14"/>
      <c r="B48" s="13" t="s">
        <v>49</v>
      </c>
      <c r="C48" s="34" t="s">
        <v>64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14"/>
      <c r="P48" s="41" t="s">
        <v>68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3"/>
    </row>
    <row r="49" spans="1:30" ht="12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2" customHeight="1" x14ac:dyDescent="0.2">
      <c r="A50" s="13" t="s">
        <v>55</v>
      </c>
      <c r="B50" s="34" t="s">
        <v>58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14"/>
      <c r="P50" s="14"/>
      <c r="Q50" s="14"/>
      <c r="R50" s="14"/>
      <c r="S50" s="16" t="s">
        <v>55</v>
      </c>
      <c r="T50" s="14"/>
      <c r="U50" s="14"/>
      <c r="V50" s="35">
        <f>V39+V44-V46</f>
        <v>0</v>
      </c>
      <c r="W50" s="35"/>
      <c r="X50" s="35"/>
      <c r="Y50" s="35"/>
      <c r="Z50" s="35"/>
      <c r="AA50" s="35"/>
      <c r="AB50" s="35"/>
      <c r="AC50" s="35"/>
      <c r="AD50" s="35"/>
    </row>
    <row r="51" spans="1:30" ht="12" customHeight="1" x14ac:dyDescent="0.2">
      <c r="A51" s="14"/>
      <c r="B51" s="13" t="s">
        <v>56</v>
      </c>
      <c r="C51" s="34" t="s">
        <v>57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14"/>
      <c r="P51" s="14"/>
      <c r="Q51" s="14"/>
      <c r="R51" s="14"/>
      <c r="S51" s="16" t="s">
        <v>56</v>
      </c>
      <c r="T51" s="14"/>
      <c r="U51" s="14"/>
      <c r="V51" s="35">
        <f>V35-V50</f>
        <v>0</v>
      </c>
      <c r="W51" s="35"/>
      <c r="X51" s="35"/>
      <c r="Y51" s="35"/>
      <c r="Z51" s="35"/>
      <c r="AA51" s="35"/>
      <c r="AB51" s="35"/>
      <c r="AC51" s="35"/>
      <c r="AD51" s="35"/>
    </row>
    <row r="52" spans="1:30" ht="18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12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6"/>
      <c r="M53" s="36"/>
      <c r="N53" s="36"/>
      <c r="O53" s="14"/>
      <c r="P53" s="32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3"/>
      <c r="AB53" s="36"/>
      <c r="AC53" s="36"/>
      <c r="AD53" s="36"/>
    </row>
    <row r="54" spans="1:30" ht="12" customHeight="1" x14ac:dyDescent="0.2">
      <c r="A54" s="14"/>
      <c r="B54" s="31" t="s">
        <v>15</v>
      </c>
      <c r="C54" s="31"/>
      <c r="D54" s="31"/>
      <c r="E54" s="31"/>
      <c r="F54" s="31"/>
      <c r="G54" s="31"/>
      <c r="H54" s="31"/>
      <c r="I54" s="31"/>
      <c r="J54" s="31"/>
      <c r="K54" s="5"/>
      <c r="L54" s="31" t="s">
        <v>12</v>
      </c>
      <c r="M54" s="31"/>
      <c r="N54" s="31"/>
      <c r="O54" s="14"/>
      <c r="P54" s="14"/>
      <c r="Q54" s="31" t="s">
        <v>59</v>
      </c>
      <c r="R54" s="31"/>
      <c r="S54" s="31"/>
      <c r="T54" s="31"/>
      <c r="U54" s="31"/>
      <c r="V54" s="31"/>
      <c r="W54" s="31"/>
      <c r="X54" s="31"/>
      <c r="Y54" s="31"/>
      <c r="Z54" s="31"/>
      <c r="AA54" s="5"/>
      <c r="AB54" s="31" t="s">
        <v>12</v>
      </c>
      <c r="AC54" s="31"/>
      <c r="AD54" s="31"/>
    </row>
    <row r="55" spans="1:30" ht="12" customHeight="1" x14ac:dyDescent="0.2">
      <c r="A55" s="21"/>
      <c r="B55" s="4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4"/>
      <c r="N55" s="4"/>
      <c r="O55" s="14"/>
      <c r="P55" s="21"/>
      <c r="Q55" s="4"/>
      <c r="R55" s="21"/>
      <c r="S55" s="21"/>
      <c r="T55" s="14"/>
      <c r="U55" s="14"/>
      <c r="V55" s="14"/>
      <c r="W55" s="14"/>
      <c r="X55" s="14"/>
      <c r="Y55" s="14"/>
      <c r="Z55" s="14"/>
      <c r="AA55" s="14"/>
      <c r="AB55" s="14"/>
      <c r="AC55" s="4"/>
      <c r="AD55" s="4"/>
    </row>
    <row r="56" spans="1:30" ht="12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14"/>
      <c r="P56" s="33"/>
      <c r="Q56" s="33"/>
      <c r="R56" s="33"/>
      <c r="S56" s="33"/>
      <c r="T56" s="21"/>
      <c r="U56" s="24" t="s">
        <v>84</v>
      </c>
      <c r="V56" s="24"/>
      <c r="W56" s="24"/>
      <c r="Z56" s="38" t="s">
        <v>73</v>
      </c>
      <c r="AA56" s="38"/>
      <c r="AB56" s="38"/>
      <c r="AC56" s="38"/>
      <c r="AD56" s="38"/>
    </row>
    <row r="57" spans="1:30" ht="12" customHeight="1" x14ac:dyDescent="0.2">
      <c r="A57" s="14"/>
      <c r="B57" s="31" t="s">
        <v>60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14"/>
      <c r="P57" s="14"/>
      <c r="Q57" s="31" t="s">
        <v>12</v>
      </c>
      <c r="R57" s="31"/>
      <c r="S57" s="31"/>
      <c r="T57" s="21"/>
      <c r="U57" s="21"/>
      <c r="V57" s="21"/>
      <c r="W57" s="21"/>
      <c r="X57" s="21"/>
      <c r="Y57" s="21"/>
      <c r="Z57" s="14"/>
    </row>
    <row r="58" spans="1:30" ht="12" customHeight="1" x14ac:dyDescent="0.2">
      <c r="A58" s="14"/>
      <c r="B58" s="21"/>
      <c r="C58" s="21"/>
      <c r="D58" s="21"/>
      <c r="E58" s="21"/>
      <c r="F58" s="21"/>
      <c r="G58" s="21"/>
      <c r="H58" s="21"/>
      <c r="I58" s="21"/>
      <c r="J58" s="21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2" customHeight="1" x14ac:dyDescent="0.2">
      <c r="A59" s="21"/>
      <c r="B59" s="26" t="s">
        <v>83</v>
      </c>
      <c r="C59" s="26"/>
      <c r="D59" s="26"/>
      <c r="F59" s="30"/>
      <c r="G59" s="30"/>
      <c r="H59" s="30"/>
      <c r="I59" s="30"/>
      <c r="K59" s="30"/>
      <c r="L59" s="30"/>
      <c r="M59" s="30"/>
      <c r="N59" s="30"/>
      <c r="P59" s="30"/>
      <c r="Q59" s="30"/>
      <c r="R59" s="30"/>
      <c r="S59" s="30"/>
      <c r="U59" s="30"/>
      <c r="V59" s="30"/>
      <c r="W59" s="30"/>
      <c r="X59" s="30"/>
      <c r="Z59" s="28" t="str">
        <f>IF(SUM(U59,P59,K59,F59)=0,"",SUM(U59,P59,K59,F59))</f>
        <v/>
      </c>
      <c r="AA59" s="28"/>
      <c r="AB59" s="28"/>
      <c r="AC59" s="28"/>
      <c r="AD59" s="28"/>
    </row>
    <row r="60" spans="1:30" ht="12" customHeight="1" x14ac:dyDescent="0.2">
      <c r="A60" s="21"/>
      <c r="B60" s="26"/>
      <c r="C60" s="26"/>
      <c r="D60" s="26"/>
      <c r="F60" s="27" t="s">
        <v>78</v>
      </c>
      <c r="G60" s="27"/>
      <c r="H60" s="27"/>
      <c r="I60" s="27"/>
      <c r="K60" s="27" t="s">
        <v>79</v>
      </c>
      <c r="L60" s="27"/>
      <c r="M60" s="27"/>
      <c r="N60" s="27"/>
      <c r="P60" s="27" t="s">
        <v>80</v>
      </c>
      <c r="Q60" s="27"/>
      <c r="R60" s="27"/>
      <c r="S60" s="27"/>
      <c r="U60" s="27" t="s">
        <v>81</v>
      </c>
      <c r="V60" s="27"/>
      <c r="W60" s="27"/>
      <c r="X60" s="27"/>
      <c r="Z60" s="29" t="s">
        <v>82</v>
      </c>
      <c r="AA60" s="29"/>
      <c r="AB60" s="29"/>
      <c r="AC60" s="29"/>
      <c r="AD60" s="29"/>
    </row>
    <row r="61" spans="1:30" ht="12" customHeight="1" x14ac:dyDescent="0.2"/>
    <row r="62" spans="1:30" ht="12" customHeight="1" x14ac:dyDescent="0.2"/>
    <row r="63" spans="1:30" ht="12" customHeight="1" x14ac:dyDescent="0.2"/>
    <row r="64" spans="1:30" ht="12" customHeight="1" x14ac:dyDescent="0.2"/>
    <row r="65" ht="12" customHeight="1" x14ac:dyDescent="0.2"/>
  </sheetData>
  <sheetProtection algorithmName="SHA-512" hashValue="OWLBxpwJdGOjOjdrdwXo4Oy6L4S9WLTgdUfvGIrCYYoaTrIfhzRf1fjBwcDKSt8bCiwDjixXIGQZkT8o8FA3Qw==" saltValue="nAv1ykNWrO4nip/ABggOCQ==" spinCount="100000" sheet="1" objects="1" scenarios="1" selectLockedCells="1"/>
  <mergeCells count="130">
    <mergeCell ref="I22:N22"/>
    <mergeCell ref="A1:AD1"/>
    <mergeCell ref="A2:H6"/>
    <mergeCell ref="I3:V3"/>
    <mergeCell ref="W3:AD3"/>
    <mergeCell ref="I4:V4"/>
    <mergeCell ref="W4:AD4"/>
    <mergeCell ref="I5:V5"/>
    <mergeCell ref="W5:AD5"/>
    <mergeCell ref="W6:AD6"/>
    <mergeCell ref="A8:F8"/>
    <mergeCell ref="G8:N8"/>
    <mergeCell ref="J6:U6"/>
    <mergeCell ref="P8:U8"/>
    <mergeCell ref="V8:AD8"/>
    <mergeCell ref="P9:U10"/>
    <mergeCell ref="V9:Y9"/>
    <mergeCell ref="Z10:AD10"/>
    <mergeCell ref="A14:D14"/>
    <mergeCell ref="E15:H15"/>
    <mergeCell ref="I15:N15"/>
    <mergeCell ref="P15:U15"/>
    <mergeCell ref="Z9:AD9"/>
    <mergeCell ref="A10:N10"/>
    <mergeCell ref="A12:D12"/>
    <mergeCell ref="E12:N12"/>
    <mergeCell ref="P12:U12"/>
    <mergeCell ref="B18:N18"/>
    <mergeCell ref="B19:N19"/>
    <mergeCell ref="V19:AD19"/>
    <mergeCell ref="B21:H21"/>
    <mergeCell ref="I21:N21"/>
    <mergeCell ref="V21:AD21"/>
    <mergeCell ref="V14:AD14"/>
    <mergeCell ref="P14:U14"/>
    <mergeCell ref="E14:N14"/>
    <mergeCell ref="V12:AD12"/>
    <mergeCell ref="A13:D13"/>
    <mergeCell ref="E13:N13"/>
    <mergeCell ref="P13:U13"/>
    <mergeCell ref="V13:Y13"/>
    <mergeCell ref="AA13:AD13"/>
    <mergeCell ref="B17:N17"/>
    <mergeCell ref="V17:AD17"/>
    <mergeCell ref="A16:D16"/>
    <mergeCell ref="K16:N16"/>
    <mergeCell ref="V15:AD15"/>
    <mergeCell ref="C23:N23"/>
    <mergeCell ref="P23:AD23"/>
    <mergeCell ref="P24:U24"/>
    <mergeCell ref="V24:AD24"/>
    <mergeCell ref="B26:N26"/>
    <mergeCell ref="V25:AD25"/>
    <mergeCell ref="P26:U26"/>
    <mergeCell ref="V26:AD31"/>
    <mergeCell ref="T33:U33"/>
    <mergeCell ref="V33:AD33"/>
    <mergeCell ref="C28:H28"/>
    <mergeCell ref="C29:H29"/>
    <mergeCell ref="C30:H30"/>
    <mergeCell ref="C31:H31"/>
    <mergeCell ref="C32:H32"/>
    <mergeCell ref="C33:H33"/>
    <mergeCell ref="I28:N28"/>
    <mergeCell ref="V35:AD35"/>
    <mergeCell ref="A37:N37"/>
    <mergeCell ref="B39:N39"/>
    <mergeCell ref="V39:AD39"/>
    <mergeCell ref="B40:N40"/>
    <mergeCell ref="A24:F24"/>
    <mergeCell ref="G24:N24"/>
    <mergeCell ref="G25:N25"/>
    <mergeCell ref="V34:AD34"/>
    <mergeCell ref="I31:N31"/>
    <mergeCell ref="I32:N32"/>
    <mergeCell ref="I33:N33"/>
    <mergeCell ref="C41:E41"/>
    <mergeCell ref="F41:H41"/>
    <mergeCell ref="C42:E42"/>
    <mergeCell ref="F42:H42"/>
    <mergeCell ref="I29:N29"/>
    <mergeCell ref="I30:N30"/>
    <mergeCell ref="B35:N35"/>
    <mergeCell ref="I42:K42"/>
    <mergeCell ref="I41:K41"/>
    <mergeCell ref="L42:N42"/>
    <mergeCell ref="L41:N41"/>
    <mergeCell ref="T44:U44"/>
    <mergeCell ref="V44:AD44"/>
    <mergeCell ref="B46:N46"/>
    <mergeCell ref="V46:AD46"/>
    <mergeCell ref="C48:N48"/>
    <mergeCell ref="P48:AD48"/>
    <mergeCell ref="C43:E43"/>
    <mergeCell ref="F43:H43"/>
    <mergeCell ref="C44:E44"/>
    <mergeCell ref="F44:H44"/>
    <mergeCell ref="I44:K44"/>
    <mergeCell ref="I43:K43"/>
    <mergeCell ref="L43:N43"/>
    <mergeCell ref="L44:N44"/>
    <mergeCell ref="B57:N57"/>
    <mergeCell ref="Q57:S57"/>
    <mergeCell ref="B54:J54"/>
    <mergeCell ref="L54:N54"/>
    <mergeCell ref="Q54:Z54"/>
    <mergeCell ref="AB54:AD54"/>
    <mergeCell ref="A56:N56"/>
    <mergeCell ref="P56:S56"/>
    <mergeCell ref="B50:N50"/>
    <mergeCell ref="V50:AD50"/>
    <mergeCell ref="C51:N51"/>
    <mergeCell ref="V51:AD51"/>
    <mergeCell ref="A53:J53"/>
    <mergeCell ref="K53:N53"/>
    <mergeCell ref="P53:Z53"/>
    <mergeCell ref="AA53:AD53"/>
    <mergeCell ref="Z56:AD56"/>
    <mergeCell ref="B59:D59"/>
    <mergeCell ref="U60:X60"/>
    <mergeCell ref="P60:S60"/>
    <mergeCell ref="K60:N60"/>
    <mergeCell ref="F60:I60"/>
    <mergeCell ref="Z59:AD59"/>
    <mergeCell ref="Z60:AD60"/>
    <mergeCell ref="F59:I59"/>
    <mergeCell ref="K59:N59"/>
    <mergeCell ref="P59:S59"/>
    <mergeCell ref="U59:X59"/>
    <mergeCell ref="B60:D60"/>
  </mergeCells>
  <conditionalFormatting sqref="V25:AD25">
    <cfRule type="cellIs" dxfId="33" priority="181" operator="equal">
      <formula>1</formula>
    </cfRule>
  </conditionalFormatting>
  <conditionalFormatting sqref="E12 AA13 V12:V13 V17 V19 I21 V39 C42:E44 A53:N53 A56 E14 G8 I42:N44 V32:AD32 V26">
    <cfRule type="notContainsBlanks" dxfId="32" priority="184">
      <formula>LEN(TRIM(A8))&gt;0</formula>
    </cfRule>
  </conditionalFormatting>
  <conditionalFormatting sqref="F42:H44 P23:AD23 P48:AD48">
    <cfRule type="containsText" dxfId="31" priority="179" operator="containsText" text="(Select)">
      <formula>NOT(ISERROR(SEARCH("(Select)",F23)))</formula>
    </cfRule>
    <cfRule type="notContainsBlanks" dxfId="30" priority="180">
      <formula>LEN(TRIM(F23))&gt;0</formula>
    </cfRule>
  </conditionalFormatting>
  <conditionalFormatting sqref="V24:AD24">
    <cfRule type="containsText" dxfId="29" priority="177" operator="containsText" text="grey">
      <formula>NOT(ISERROR(SEARCH("grey",V24)))</formula>
    </cfRule>
    <cfRule type="notContainsBlanks" dxfId="28" priority="178">
      <formula>LEN(TRIM(V24))&gt;0</formula>
    </cfRule>
  </conditionalFormatting>
  <conditionalFormatting sqref="P56:S56 P53:AD53 V46:AD46">
    <cfRule type="notContainsBlanks" dxfId="27" priority="162">
      <formula>LEN(TRIM(P46))&gt;0</formula>
    </cfRule>
  </conditionalFormatting>
  <conditionalFormatting sqref="E13:N13">
    <cfRule type="notContainsBlanks" dxfId="26" priority="161">
      <formula>LEN(TRIM(E13))&gt;0</formula>
    </cfRule>
  </conditionalFormatting>
  <conditionalFormatting sqref="G25 O25">
    <cfRule type="cellIs" dxfId="25" priority="155" operator="equal">
      <formula>1</formula>
    </cfRule>
  </conditionalFormatting>
  <conditionalFormatting sqref="G24 O24">
    <cfRule type="containsText" dxfId="24" priority="153" operator="containsText" text="grey">
      <formula>NOT(ISERROR(SEARCH("grey",G24)))</formula>
    </cfRule>
    <cfRule type="notContainsBlanks" dxfId="23" priority="154">
      <formula>LEN(TRIM(G24))&gt;0</formula>
    </cfRule>
  </conditionalFormatting>
  <conditionalFormatting sqref="V8:AD8">
    <cfRule type="cellIs" dxfId="22" priority="80" operator="notEqual">
      <formula>"(Yes/No)"</formula>
    </cfRule>
  </conditionalFormatting>
  <conditionalFormatting sqref="Z9">
    <cfRule type="cellIs" dxfId="21" priority="79" operator="equal">
      <formula>"grey"</formula>
    </cfRule>
  </conditionalFormatting>
  <conditionalFormatting sqref="P9:U10">
    <cfRule type="containsText" dxfId="20" priority="78" operator="containsText" text="Guide">
      <formula>NOT(ISERROR(SEARCH("Guide",P9)))</formula>
    </cfRule>
  </conditionalFormatting>
  <conditionalFormatting sqref="Z10:AD10">
    <cfRule type="cellIs" dxfId="19" priority="77" operator="equal">
      <formula>"CAN. DOLLARS"</formula>
    </cfRule>
  </conditionalFormatting>
  <conditionalFormatting sqref="C29">
    <cfRule type="containsText" dxfId="18" priority="74" operator="containsText" text="ALL">
      <formula>NOT(ISERROR(SEARCH("ALL",C29)))</formula>
    </cfRule>
  </conditionalFormatting>
  <conditionalFormatting sqref="C30">
    <cfRule type="containsText" dxfId="17" priority="73" operator="containsText" text="req">
      <formula>NOT(ISERROR(SEARCH("req",C30)))</formula>
    </cfRule>
  </conditionalFormatting>
  <conditionalFormatting sqref="C31">
    <cfRule type="containsText" dxfId="16" priority="72" operator="containsText" text="rio">
      <formula>NOT(ISERROR(SEARCH("rio",C31)))</formula>
    </cfRule>
  </conditionalFormatting>
  <conditionalFormatting sqref="V34:AD34">
    <cfRule type="containsText" dxfId="15" priority="69" operator="containsText" text="grey">
      <formula>NOT(ISERROR(SEARCH("grey",V34)))</formula>
    </cfRule>
    <cfRule type="notContainsBlanks" dxfId="14" priority="70">
      <formula>LEN(TRIM(V34))&gt;0</formula>
    </cfRule>
  </conditionalFormatting>
  <conditionalFormatting sqref="C32:H32">
    <cfRule type="containsText" dxfId="13" priority="68" operator="containsText" text="rule">
      <formula>NOT(ISERROR(SEARCH("rule",C32)))</formula>
    </cfRule>
  </conditionalFormatting>
  <conditionalFormatting sqref="I28:N33">
    <cfRule type="notContainsBlanks" dxfId="12" priority="66">
      <formula>LEN(TRIM(I28))&gt;0</formula>
    </cfRule>
    <cfRule type="cellIs" dxfId="11" priority="67" operator="equal">
      <formula>"grey"</formula>
    </cfRule>
  </conditionalFormatting>
  <conditionalFormatting sqref="V26:AD31">
    <cfRule type="cellIs" dxfId="10" priority="13" operator="equal">
      <formula>"grey"</formula>
    </cfRule>
    <cfRule type="containsBlanks" dxfId="9" priority="185">
      <formula>LEN(TRIM(V26))=0</formula>
    </cfRule>
  </conditionalFormatting>
  <conditionalFormatting sqref="V14:AD14">
    <cfRule type="cellIs" dxfId="8" priority="11" operator="notEqual">
      <formula>"(Select)"</formula>
    </cfRule>
  </conditionalFormatting>
  <conditionalFormatting sqref="F59:I59">
    <cfRule type="notContainsBlanks" dxfId="7" priority="9">
      <formula>LEN(TRIM(F59))&gt;0</formula>
    </cfRule>
  </conditionalFormatting>
  <conditionalFormatting sqref="K59:N59">
    <cfRule type="notContainsBlanks" dxfId="6" priority="8">
      <formula>LEN(TRIM(K59))&gt;0</formula>
    </cfRule>
  </conditionalFormatting>
  <conditionalFormatting sqref="P59:S59">
    <cfRule type="notContainsBlanks" dxfId="5" priority="7">
      <formula>LEN(TRIM(P59))&gt;0</formula>
    </cfRule>
  </conditionalFormatting>
  <conditionalFormatting sqref="U59:X59">
    <cfRule type="notContainsBlanks" dxfId="4" priority="6">
      <formula>LEN(TRIM(U59))&gt;0</formula>
    </cfRule>
  </conditionalFormatting>
  <conditionalFormatting sqref="Z59">
    <cfRule type="notContainsBlanks" dxfId="3" priority="5">
      <formula>LEN(TRIM(Z59))&gt;0</formula>
    </cfRule>
  </conditionalFormatting>
  <conditionalFormatting sqref="Z56">
    <cfRule type="cellIs" dxfId="2" priority="3" operator="equal">
      <formula>"(Yes/No)"</formula>
    </cfRule>
  </conditionalFormatting>
  <conditionalFormatting sqref="I15">
    <cfRule type="notContainsBlanks" dxfId="1" priority="2">
      <formula>LEN(TRIM(I15))&gt;0</formula>
    </cfRule>
  </conditionalFormatting>
  <conditionalFormatting sqref="V15">
    <cfRule type="notContainsBlanks" dxfId="0" priority="1">
      <formula>LEN(TRIM(V15))&gt;0</formula>
    </cfRule>
  </conditionalFormatting>
  <dataValidations disablePrompts="1" count="8">
    <dataValidation type="list" allowBlank="1" showInputMessage="1" showErrorMessage="1" error="Please hit &quot;Cancel&quot; and select a value from the pull-down menu." sqref="F42:H44" xr:uid="{00000000-0002-0000-0000-000000000000}">
      <formula1>$AE$11:$AE$14</formula1>
    </dataValidation>
    <dataValidation allowBlank="1" showInputMessage="1" showErrorMessage="1" promptTitle="Select one" sqref="P49:AD49" xr:uid="{00000000-0002-0000-0000-000001000000}"/>
    <dataValidation type="list" allowBlank="1" showInputMessage="1" showErrorMessage="1" error="Please hit &quot;Cancel&quot; and select a value from the pull-down menu." promptTitle="Select one" sqref="P48:AD48" xr:uid="{00000000-0002-0000-0000-000002000000}">
      <formula1>$AF$16:$AF$23</formula1>
    </dataValidation>
    <dataValidation type="textLength" operator="lessThan" allowBlank="1" showInputMessage="1" showErrorMessage="1" error="Your message is too long; please select &quot;Cancel&quot; and enter less that 95 characters." sqref="V34:AD34" xr:uid="{00000000-0002-0000-0000-000003000000}">
      <formula1>96</formula1>
    </dataValidation>
    <dataValidation type="list" allowBlank="1" showInputMessage="1" showErrorMessage="1" sqref="V8:AD8 Z56:AD56" xr:uid="{00000000-0002-0000-0000-000004000000}">
      <formula1>$AE$23:$AE$25</formula1>
    </dataValidation>
    <dataValidation type="list" allowBlank="1" showInputMessage="1" showErrorMessage="1" error="Please hit &quot;Cancel&quot; and select a value from the pull-down menu." promptTitle="Select one" sqref="P23:AD23" xr:uid="{00000000-0002-0000-0000-000005000000}">
      <formula1>$AE$3:$AE$9</formula1>
    </dataValidation>
    <dataValidation type="textLength" operator="lessThan" allowBlank="1" showInputMessage="1" showErrorMessage="1" error="Explanation too long. Please select &quot;Cancel&quot; and enter a description less than 180 characters." sqref="V26:AD31" xr:uid="{00000000-0002-0000-0000-000006000000}">
      <formula1>180</formula1>
    </dataValidation>
    <dataValidation type="list" allowBlank="1" showInputMessage="1" showErrorMessage="1" sqref="V14:AD14" xr:uid="{00000000-0002-0000-0000-000007000000}">
      <formula1>$AE$27:$AE$33</formula1>
    </dataValidation>
  </dataValidations>
  <printOptions horizontalCentered="1" verticalCentered="1"/>
  <pageMargins left="0.5" right="0.5" top="0.5" bottom="0.5" header="0.3" footer="0.3"/>
  <pageSetup orientation="portrait" horizontalDpi="4294967293" verticalDpi="4294967293" r:id="rId1"/>
  <headerFooter>
    <oddFooter>&amp;R&amp;"Arial,Regular"&amp;8&amp;K000000V4.10/16/15.atd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73A86D0-CD64-4A2C-A1F1-D05C216388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Abraham T. Dyer</cp:lastModifiedBy>
  <cp:lastPrinted>2013-03-20T18:38:28Z</cp:lastPrinted>
  <dcterms:created xsi:type="dcterms:W3CDTF">2012-04-10T23:47:51Z</dcterms:created>
  <dcterms:modified xsi:type="dcterms:W3CDTF">2019-06-19T21:03:30Z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TC300051109990</vt:lpwstr>
  </property>
  <property fmtid="{D5CDD505-2E9C-101B-9397-08002B2CF9AE}" pid="3" name="_AdHocReviewCycleID">
    <vt:i4>1137527568</vt:i4>
  </property>
  <property fmtid="{D5CDD505-2E9C-101B-9397-08002B2CF9AE}" pid="4" name="_NewReviewCycle">
    <vt:lpwstr/>
  </property>
  <property fmtid="{D5CDD505-2E9C-101B-9397-08002B2CF9AE}" pid="5" name="_EmailSubject">
    <vt:lpwstr>Cash Control Form</vt:lpwstr>
  </property>
  <property fmtid="{D5CDD505-2E9C-101B-9397-08002B2CF9AE}" pid="6" name="_AuthorEmail">
    <vt:lpwstr>nastaj@bucks.edu</vt:lpwstr>
  </property>
  <property fmtid="{D5CDD505-2E9C-101B-9397-08002B2CF9AE}" pid="7" name="_AuthorEmailDisplayName">
    <vt:lpwstr>James J Nasta</vt:lpwstr>
  </property>
  <property fmtid="{D5CDD505-2E9C-101B-9397-08002B2CF9AE}" pid="8" name="_ReviewingToolsShownOnce">
    <vt:lpwstr/>
  </property>
</Properties>
</file>